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485" windowHeight="11745" activeTab="1"/>
  </bookViews>
  <sheets>
    <sheet name="表1工程造价指标分析表" sheetId="1" r:id="rId1"/>
    <sheet name="表2主要材料耗用量" sheetId="2" r:id="rId2"/>
  </sheets>
  <definedNames>
    <definedName name="_xlnm.Print_Area" localSheetId="0">表1工程造价指标分析表!$A$1:$G$57</definedName>
    <definedName name="_xlnm.Print_Area" localSheetId="1">表2主要材料耗用量!$A$1:$E$28</definedName>
    <definedName name="_xlnm.Print_Titles" localSheetId="0">表1工程造价指标分析表!$6:$6</definedName>
  </definedNames>
  <calcPr calcId="144525"/>
</workbook>
</file>

<file path=xl/calcChain.xml><?xml version="1.0" encoding="utf-8"?>
<calcChain xmlns="http://schemas.openxmlformats.org/spreadsheetml/2006/main">
  <c r="D17" i="2" l="1"/>
  <c r="E17" i="2" s="1"/>
  <c r="D14" i="2"/>
  <c r="E14" i="2" s="1"/>
  <c r="D16" i="2"/>
  <c r="E16" i="2" s="1"/>
  <c r="D15" i="2"/>
  <c r="E15" i="2" s="1"/>
  <c r="D13" i="2"/>
  <c r="E7" i="2"/>
  <c r="E8" i="2"/>
  <c r="E9" i="2"/>
  <c r="E10" i="2"/>
  <c r="E11" i="2"/>
  <c r="E12" i="2"/>
  <c r="E13" i="2"/>
  <c r="E6" i="2"/>
  <c r="E5" i="2"/>
  <c r="D11" i="1"/>
  <c r="D48" i="1"/>
  <c r="D49" i="1" s="1"/>
  <c r="F49" i="1" s="1"/>
  <c r="D47" i="1"/>
  <c r="D35" i="1"/>
  <c r="D36" i="1"/>
  <c r="D34" i="1"/>
  <c r="F34" i="1" s="1"/>
  <c r="D33" i="1"/>
  <c r="D32" i="1"/>
  <c r="D31" i="1"/>
  <c r="D23" i="1"/>
  <c r="F23" i="1" s="1"/>
  <c r="D22" i="1"/>
  <c r="F22" i="1" s="1"/>
  <c r="D20" i="1"/>
  <c r="D19" i="1"/>
  <c r="F19" i="1"/>
  <c r="D18" i="1"/>
  <c r="D17" i="1"/>
  <c r="F17" i="1" s="1"/>
  <c r="D16" i="1"/>
  <c r="F16" i="1"/>
  <c r="D14" i="1"/>
  <c r="F14" i="1"/>
  <c r="D12" i="1"/>
  <c r="F12" i="1" s="1"/>
  <c r="F11" i="1"/>
  <c r="F15" i="1"/>
  <c r="F18" i="1"/>
  <c r="F20" i="1"/>
  <c r="F21" i="1"/>
  <c r="F24" i="1"/>
  <c r="F25" i="1"/>
  <c r="F26" i="1"/>
  <c r="F27" i="1"/>
  <c r="F31" i="1"/>
  <c r="F32" i="1"/>
  <c r="F33" i="1"/>
  <c r="F35" i="1"/>
  <c r="F36" i="1"/>
  <c r="F37" i="1"/>
  <c r="F38" i="1"/>
  <c r="F42" i="1"/>
  <c r="F43" i="1"/>
  <c r="F44" i="1"/>
  <c r="F45" i="1"/>
  <c r="F50" i="1"/>
  <c r="F51" i="1"/>
  <c r="F53" i="1"/>
  <c r="D41" i="1"/>
  <c r="F41" i="1" s="1"/>
  <c r="F9" i="1"/>
  <c r="F10" i="1"/>
  <c r="F13" i="1"/>
  <c r="F8" i="1"/>
  <c r="F48" i="1" l="1"/>
  <c r="F47" i="1"/>
  <c r="D30" i="1"/>
  <c r="F30" i="1" s="1"/>
  <c r="D7" i="1"/>
  <c r="F7" i="1" s="1"/>
  <c r="D52" i="1" l="1"/>
  <c r="F52" i="1" l="1"/>
  <c r="D54" i="1"/>
  <c r="G52" i="1" s="1"/>
  <c r="G51" i="1" l="1"/>
  <c r="G49" i="1"/>
  <c r="G44" i="1"/>
  <c r="G37" i="1"/>
  <c r="G33" i="1"/>
  <c r="G23" i="1"/>
  <c r="G19" i="1"/>
  <c r="G15" i="1"/>
  <c r="G10" i="1"/>
  <c r="G36" i="1"/>
  <c r="G22" i="1"/>
  <c r="G14" i="1"/>
  <c r="G21" i="1"/>
  <c r="G9" i="1"/>
  <c r="G53" i="1"/>
  <c r="G47" i="1"/>
  <c r="G42" i="1"/>
  <c r="G35" i="1"/>
  <c r="G31" i="1"/>
  <c r="G17" i="1"/>
  <c r="G13" i="1"/>
  <c r="G50" i="1"/>
  <c r="G45" i="1"/>
  <c r="G38" i="1"/>
  <c r="G34" i="1"/>
  <c r="G30" i="1"/>
  <c r="G24" i="1"/>
  <c r="G20" i="1"/>
  <c r="G16" i="1"/>
  <c r="G12" i="1"/>
  <c r="G8" i="1"/>
  <c r="G27" i="1"/>
  <c r="F54" i="1"/>
  <c r="G54" i="1"/>
  <c r="G48" i="1"/>
  <c r="G43" i="1"/>
  <c r="G32" i="1"/>
  <c r="G26" i="1"/>
  <c r="G18" i="1"/>
  <c r="G25" i="1"/>
  <c r="G11" i="1"/>
  <c r="G41" i="1"/>
  <c r="G7" i="1"/>
</calcChain>
</file>

<file path=xl/sharedStrings.xml><?xml version="1.0" encoding="utf-8"?>
<sst xmlns="http://schemas.openxmlformats.org/spreadsheetml/2006/main" count="93" uniqueCount="84">
  <si>
    <t>t</t>
    <phoneticPr fontId="1" type="noConversion"/>
  </si>
  <si>
    <t>kg</t>
  </si>
  <si>
    <t>m</t>
    <phoneticPr fontId="1" type="noConversion"/>
  </si>
  <si>
    <t>m</t>
    <phoneticPr fontId="1" type="noConversion"/>
  </si>
  <si>
    <t>… …</t>
    <phoneticPr fontId="1" type="noConversion"/>
  </si>
  <si>
    <r>
      <rPr>
        <b/>
        <sz val="12"/>
        <color rgb="FF333333"/>
        <rFont val="宋体"/>
        <family val="3"/>
        <charset val="134"/>
      </rPr>
      <t>序号</t>
    </r>
    <phoneticPr fontId="1" type="noConversion"/>
  </si>
  <si>
    <r>
      <rPr>
        <b/>
        <sz val="12"/>
        <color rgb="FF333333"/>
        <rFont val="宋体"/>
        <family val="3"/>
        <charset val="134"/>
      </rPr>
      <t>费用名称</t>
    </r>
    <phoneticPr fontId="1" type="noConversion"/>
  </si>
  <si>
    <r>
      <rPr>
        <b/>
        <sz val="12"/>
        <color rgb="FF333333"/>
        <rFont val="宋体"/>
        <family val="3"/>
        <charset val="134"/>
      </rPr>
      <t>金额（元）</t>
    </r>
    <phoneticPr fontId="1" type="noConversion"/>
  </si>
  <si>
    <r>
      <rPr>
        <b/>
        <sz val="12"/>
        <color rgb="FF333333"/>
        <rFont val="宋体"/>
        <family val="3"/>
        <charset val="134"/>
      </rPr>
      <t>建筑工程</t>
    </r>
    <phoneticPr fontId="1" type="noConversion"/>
  </si>
  <si>
    <r>
      <rPr>
        <b/>
        <sz val="12"/>
        <color rgb="FF333333"/>
        <rFont val="宋体"/>
        <family val="3"/>
        <charset val="134"/>
      </rPr>
      <t>安装工程</t>
    </r>
    <phoneticPr fontId="1" type="noConversion"/>
  </si>
  <si>
    <r>
      <rPr>
        <b/>
        <sz val="12"/>
        <color rgb="FF333333"/>
        <rFont val="宋体"/>
        <family val="3"/>
        <charset val="134"/>
      </rPr>
      <t>措施项目费</t>
    </r>
    <phoneticPr fontId="1" type="noConversion"/>
  </si>
  <si>
    <r>
      <rPr>
        <b/>
        <sz val="12"/>
        <color rgb="FF333333"/>
        <rFont val="宋体"/>
        <family val="3"/>
        <charset val="134"/>
      </rPr>
      <t>其他项目费</t>
    </r>
    <phoneticPr fontId="1" type="noConversion"/>
  </si>
  <si>
    <r>
      <rPr>
        <b/>
        <sz val="12"/>
        <color rgb="FF333333"/>
        <rFont val="宋体"/>
        <family val="3"/>
        <charset val="134"/>
      </rPr>
      <t>规费</t>
    </r>
    <phoneticPr fontId="1" type="noConversion"/>
  </si>
  <si>
    <r>
      <rPr>
        <b/>
        <sz val="12"/>
        <color rgb="FF333333"/>
        <rFont val="宋体"/>
        <family val="3"/>
        <charset val="134"/>
      </rPr>
      <t>税金</t>
    </r>
    <phoneticPr fontId="1" type="noConversion"/>
  </si>
  <si>
    <r>
      <rPr>
        <b/>
        <sz val="12"/>
        <color rgb="FF333333"/>
        <rFont val="宋体"/>
        <family val="3"/>
        <charset val="134"/>
      </rPr>
      <t>含税工程造价</t>
    </r>
    <phoneticPr fontId="1" type="noConversion"/>
  </si>
  <si>
    <r>
      <rPr>
        <b/>
        <sz val="12"/>
        <color rgb="FF333333"/>
        <rFont val="宋体"/>
        <family val="3"/>
        <charset val="134"/>
      </rPr>
      <t>单方造价
（元</t>
    </r>
    <r>
      <rPr>
        <b/>
        <sz val="12"/>
        <color rgb="FF333333"/>
        <rFont val="Times New Roman"/>
        <family val="1"/>
      </rPr>
      <t>/</t>
    </r>
    <r>
      <rPr>
        <b/>
        <sz val="12"/>
        <color rgb="FF333333"/>
        <rFont val="宋体"/>
        <family val="3"/>
        <charset val="134"/>
      </rPr>
      <t>㎡）</t>
    </r>
    <phoneticPr fontId="1" type="noConversion"/>
  </si>
  <si>
    <r>
      <rPr>
        <b/>
        <sz val="12"/>
        <color rgb="FF333333"/>
        <rFont val="宋体"/>
        <family val="3"/>
        <charset val="134"/>
      </rPr>
      <t>占总造价
比例（</t>
    </r>
    <r>
      <rPr>
        <b/>
        <sz val="12"/>
        <color rgb="FF333333"/>
        <rFont val="Times New Roman"/>
        <family val="1"/>
      </rPr>
      <t>%</t>
    </r>
    <r>
      <rPr>
        <b/>
        <sz val="12"/>
        <color rgb="FF333333"/>
        <rFont val="宋体"/>
        <family val="3"/>
        <charset val="134"/>
      </rPr>
      <t>）</t>
    </r>
    <phoneticPr fontId="1" type="noConversion"/>
  </si>
  <si>
    <r>
      <rPr>
        <sz val="12"/>
        <color rgb="FF333333"/>
        <rFont val="宋体"/>
        <family val="3"/>
        <charset val="134"/>
      </rPr>
      <t>工程概况特征：结构类型：（框架结构）；建筑面积：（</t>
    </r>
    <r>
      <rPr>
        <sz val="12"/>
        <color rgb="FF333333"/>
        <rFont val="Times New Roman"/>
        <family val="1"/>
      </rPr>
      <t xml:space="preserve">101874.15  </t>
    </r>
    <r>
      <rPr>
        <sz val="12"/>
        <color rgb="FF333333"/>
        <rFont val="宋体"/>
        <family val="3"/>
        <charset val="134"/>
      </rPr>
      <t>）㎡，其中，</t>
    </r>
    <r>
      <rPr>
        <sz val="12"/>
        <color rgb="FF333333"/>
        <rFont val="Times New Roman"/>
        <family val="1"/>
      </rPr>
      <t>±0.00</t>
    </r>
    <r>
      <rPr>
        <sz val="12"/>
        <color rgb="FF333333"/>
        <rFont val="宋体"/>
        <family val="3"/>
        <charset val="134"/>
      </rPr>
      <t>以下面积（</t>
    </r>
    <r>
      <rPr>
        <sz val="12"/>
        <color rgb="FF333333"/>
        <rFont val="Times New Roman"/>
        <family val="1"/>
      </rPr>
      <t>26420.94</t>
    </r>
    <r>
      <rPr>
        <sz val="12"/>
        <color rgb="FF333333"/>
        <rFont val="宋体"/>
        <family val="3"/>
        <charset val="134"/>
      </rPr>
      <t>）㎡，</t>
    </r>
    <r>
      <rPr>
        <sz val="12"/>
        <color rgb="FF333333"/>
        <rFont val="Times New Roman"/>
        <family val="1"/>
      </rPr>
      <t>±0.00</t>
    </r>
    <r>
      <rPr>
        <sz val="12"/>
        <color rgb="FF333333"/>
        <rFont val="宋体"/>
        <family val="3"/>
        <charset val="134"/>
      </rPr>
      <t>以上面积（</t>
    </r>
    <r>
      <rPr>
        <sz val="12"/>
        <color rgb="FF333333"/>
        <rFont val="Times New Roman"/>
        <family val="1"/>
      </rPr>
      <t>75453.21</t>
    </r>
    <r>
      <rPr>
        <sz val="12"/>
        <color rgb="FF333333"/>
        <rFont val="宋体"/>
        <family val="3"/>
        <charset val="134"/>
      </rPr>
      <t>）㎡；弃土运距（</t>
    </r>
    <r>
      <rPr>
        <sz val="12"/>
        <color rgb="FF333333"/>
        <rFont val="Times New Roman"/>
        <family val="1"/>
      </rPr>
      <t>10</t>
    </r>
    <r>
      <rPr>
        <sz val="12"/>
        <color rgb="FF333333"/>
        <rFont val="宋体"/>
        <family val="3"/>
        <charset val="134"/>
      </rPr>
      <t>）</t>
    </r>
    <r>
      <rPr>
        <sz val="12"/>
        <color rgb="FF333333"/>
        <rFont val="Times New Roman"/>
        <family val="1"/>
      </rPr>
      <t>km</t>
    </r>
    <r>
      <rPr>
        <sz val="12"/>
        <color rgb="FF333333"/>
        <rFont val="宋体"/>
        <family val="3"/>
        <charset val="134"/>
      </rPr>
      <t>；建筑物层数：（</t>
    </r>
    <r>
      <rPr>
        <sz val="12"/>
        <color rgb="FF333333"/>
        <rFont val="Times New Roman"/>
        <family val="1"/>
      </rPr>
      <t xml:space="preserve">  </t>
    </r>
    <r>
      <rPr>
        <sz val="12"/>
        <color rgb="FF333333"/>
        <rFont val="宋体"/>
        <family val="3"/>
        <charset val="134"/>
      </rPr>
      <t>），其中地下（）层，地上（）层；工程类型：（</t>
    </r>
    <r>
      <rPr>
        <sz val="12"/>
        <color rgb="FF333333"/>
        <rFont val="Times New Roman"/>
        <family val="1"/>
      </rPr>
      <t xml:space="preserve"> </t>
    </r>
    <r>
      <rPr>
        <sz val="12"/>
        <color rgb="FF333333"/>
        <rFont val="宋体"/>
        <family val="3"/>
        <charset val="134"/>
      </rPr>
      <t>房建工程</t>
    </r>
    <r>
      <rPr>
        <sz val="12"/>
        <color rgb="FF333333"/>
        <rFont val="Times New Roman"/>
        <family val="1"/>
      </rPr>
      <t xml:space="preserve"> </t>
    </r>
    <r>
      <rPr>
        <sz val="12"/>
        <color rgb="FF333333"/>
        <rFont val="宋体"/>
        <family val="3"/>
        <charset val="134"/>
      </rPr>
      <t>）；基础材料：（预制管桩、桩承台基础）；幕墙材料名称及规格：（）；砖砌体名称：（蒸压粉煤灰砖</t>
    </r>
    <r>
      <rPr>
        <sz val="12"/>
        <color rgb="FF333333"/>
        <rFont val="Times New Roman"/>
        <family val="1"/>
      </rPr>
      <t>/</t>
    </r>
    <r>
      <rPr>
        <sz val="12"/>
        <color rgb="FF333333"/>
        <rFont val="宋体"/>
        <family val="3"/>
        <charset val="134"/>
      </rPr>
      <t>混凝土空心砌块）；外墙厚度：（</t>
    </r>
    <r>
      <rPr>
        <sz val="12"/>
        <color rgb="FF333333"/>
        <rFont val="Times New Roman"/>
        <family val="1"/>
      </rPr>
      <t>100mm/200mm</t>
    </r>
    <r>
      <rPr>
        <sz val="12"/>
        <color rgb="FF333333"/>
        <rFont val="宋体"/>
        <family val="3"/>
        <charset val="134"/>
      </rPr>
      <t>）；内墙厚度：（</t>
    </r>
    <r>
      <rPr>
        <sz val="12"/>
        <color rgb="FF333333"/>
        <rFont val="Times New Roman"/>
        <family val="1"/>
      </rPr>
      <t>100mm/200mm</t>
    </r>
    <r>
      <rPr>
        <sz val="12"/>
        <color rgb="FF333333"/>
        <rFont val="宋体"/>
        <family val="3"/>
        <charset val="134"/>
      </rPr>
      <t>）；外墙材料名称及规格：（喷涂外墙涂料</t>
    </r>
    <r>
      <rPr>
        <sz val="12"/>
        <color rgb="FF333333"/>
        <rFont val="Times New Roman"/>
        <family val="1"/>
      </rPr>
      <t>/</t>
    </r>
    <r>
      <rPr>
        <sz val="12"/>
        <color rgb="FF333333"/>
        <rFont val="宋体"/>
        <family val="3"/>
        <charset val="134"/>
      </rPr>
      <t>贴外墙砖）；墙面材料名称及规格（</t>
    </r>
    <r>
      <rPr>
        <sz val="12"/>
        <color rgb="FF333333"/>
        <rFont val="Times New Roman"/>
        <family val="1"/>
      </rPr>
      <t>15-25</t>
    </r>
    <r>
      <rPr>
        <sz val="12"/>
        <color rgb="FF333333"/>
        <rFont val="宋体"/>
        <family val="3"/>
        <charset val="134"/>
      </rPr>
      <t>厚水泥砂浆）；天棚材料名称及规格（）；地面材料名称及规格（块料楼地面</t>
    </r>
    <r>
      <rPr>
        <sz val="12"/>
        <color rgb="FF333333"/>
        <rFont val="Times New Roman"/>
        <family val="1"/>
      </rPr>
      <t>/</t>
    </r>
    <r>
      <rPr>
        <sz val="12"/>
        <color rgb="FF333333"/>
        <rFont val="宋体"/>
        <family val="3"/>
        <charset val="134"/>
      </rPr>
      <t>毛坯结构面）；屋面材料名称及规格（</t>
    </r>
    <r>
      <rPr>
        <sz val="12"/>
        <color rgb="FF333333"/>
        <rFont val="Times New Roman"/>
        <family val="1"/>
      </rPr>
      <t>8-10</t>
    </r>
    <r>
      <rPr>
        <sz val="12"/>
        <color rgb="FF333333"/>
        <rFont val="宋体"/>
        <family val="3"/>
        <charset val="134"/>
      </rPr>
      <t>厚</t>
    </r>
    <r>
      <rPr>
        <sz val="12"/>
        <color rgb="FF333333"/>
        <rFont val="Times New Roman"/>
        <family val="1"/>
      </rPr>
      <t>300*300</t>
    </r>
    <r>
      <rPr>
        <sz val="12"/>
        <color rgb="FF333333"/>
        <rFont val="宋体"/>
        <family val="3"/>
        <charset val="134"/>
      </rPr>
      <t>防滑地砖屋面，细石砼保护层配双向钢筋）；其他情况说明（）。</t>
    </r>
    <phoneticPr fontId="1" type="noConversion"/>
  </si>
  <si>
    <r>
      <rPr>
        <b/>
        <sz val="14"/>
        <color theme="1"/>
        <rFont val="宋体"/>
        <family val="3"/>
        <charset val="134"/>
      </rPr>
      <t>工程造价分析</t>
    </r>
    <phoneticPr fontId="1" type="noConversion"/>
  </si>
  <si>
    <r>
      <rPr>
        <sz val="11"/>
        <color theme="1"/>
        <rFont val="宋体"/>
        <family val="2"/>
      </rPr>
      <t>土石方工程</t>
    </r>
    <phoneticPr fontId="1" type="noConversion"/>
  </si>
  <si>
    <r>
      <rPr>
        <sz val="11"/>
        <color theme="1"/>
        <rFont val="宋体"/>
        <family val="2"/>
      </rPr>
      <t>维护及支护工程</t>
    </r>
    <phoneticPr fontId="1" type="noConversion"/>
  </si>
  <si>
    <r>
      <rPr>
        <sz val="11"/>
        <color theme="1"/>
        <rFont val="宋体"/>
        <family val="2"/>
      </rPr>
      <t>桩基础工程</t>
    </r>
    <phoneticPr fontId="1" type="noConversion"/>
  </si>
  <si>
    <r>
      <rPr>
        <sz val="11"/>
        <color theme="1"/>
        <rFont val="宋体"/>
        <family val="2"/>
      </rPr>
      <t>砌筑工程</t>
    </r>
    <phoneticPr fontId="1" type="noConversion"/>
  </si>
  <si>
    <r>
      <rPr>
        <sz val="11"/>
        <color theme="1"/>
        <rFont val="宋体"/>
        <family val="2"/>
      </rPr>
      <t>混凝土及钢筋砼工程</t>
    </r>
    <phoneticPr fontId="1" type="noConversion"/>
  </si>
  <si>
    <r>
      <rPr>
        <sz val="11"/>
        <color theme="1"/>
        <rFont val="宋体"/>
        <family val="2"/>
      </rPr>
      <t>装配式混凝土结构、建筑构件及部品工程</t>
    </r>
    <phoneticPr fontId="1" type="noConversion"/>
  </si>
  <si>
    <r>
      <rPr>
        <sz val="11"/>
        <color theme="1"/>
        <rFont val="宋体"/>
        <family val="2"/>
      </rPr>
      <t>金属结构工程</t>
    </r>
    <phoneticPr fontId="1" type="noConversion"/>
  </si>
  <si>
    <r>
      <rPr>
        <sz val="11"/>
        <color theme="1"/>
        <rFont val="宋体"/>
        <family val="2"/>
      </rPr>
      <t>木结构工程</t>
    </r>
    <phoneticPr fontId="1" type="noConversion"/>
  </si>
  <si>
    <r>
      <rPr>
        <sz val="11"/>
        <color theme="1"/>
        <rFont val="宋体"/>
        <family val="2"/>
      </rPr>
      <t>门窗工程</t>
    </r>
    <phoneticPr fontId="1" type="noConversion"/>
  </si>
  <si>
    <r>
      <rPr>
        <sz val="11"/>
        <color theme="1"/>
        <rFont val="宋体"/>
        <family val="2"/>
      </rPr>
      <t>屋面及防水工程</t>
    </r>
    <phoneticPr fontId="1" type="noConversion"/>
  </si>
  <si>
    <r>
      <rPr>
        <sz val="11"/>
        <color theme="1"/>
        <rFont val="宋体"/>
        <family val="2"/>
      </rPr>
      <t>保温、隔热、防腐工程</t>
    </r>
    <phoneticPr fontId="1" type="noConversion"/>
  </si>
  <si>
    <r>
      <rPr>
        <sz val="11"/>
        <color theme="1"/>
        <rFont val="宋体"/>
        <family val="2"/>
      </rPr>
      <t>楼地面工程</t>
    </r>
    <phoneticPr fontId="1" type="noConversion"/>
  </si>
  <si>
    <r>
      <rPr>
        <sz val="11"/>
        <color theme="1"/>
        <rFont val="宋体"/>
        <family val="2"/>
      </rPr>
      <t>墙、柱面装饰与隔断、幕墙工程</t>
    </r>
    <phoneticPr fontId="1" type="noConversion"/>
  </si>
  <si>
    <r>
      <rPr>
        <sz val="11"/>
        <color theme="1"/>
        <rFont val="宋体"/>
        <family val="2"/>
      </rPr>
      <t>天棚工程</t>
    </r>
    <phoneticPr fontId="1" type="noConversion"/>
  </si>
  <si>
    <r>
      <rPr>
        <sz val="11"/>
        <color theme="1"/>
        <rFont val="宋体"/>
        <family val="2"/>
      </rPr>
      <t>油漆涂料裱糊工程</t>
    </r>
    <phoneticPr fontId="1" type="noConversion"/>
  </si>
  <si>
    <r>
      <rPr>
        <sz val="11"/>
        <color theme="1"/>
        <rFont val="宋体"/>
        <family val="2"/>
      </rPr>
      <t>其他装饰工程</t>
    </r>
    <phoneticPr fontId="1" type="noConversion"/>
  </si>
  <si>
    <r>
      <rPr>
        <sz val="11"/>
        <color theme="1"/>
        <rFont val="宋体"/>
        <family val="2"/>
      </rPr>
      <t>景观工程</t>
    </r>
    <phoneticPr fontId="1" type="noConversion"/>
  </si>
  <si>
    <r>
      <rPr>
        <sz val="11"/>
        <color theme="1"/>
        <rFont val="宋体"/>
        <family val="2"/>
      </rPr>
      <t>石作工程</t>
    </r>
    <phoneticPr fontId="1" type="noConversion"/>
  </si>
  <si>
    <r>
      <rPr>
        <sz val="11"/>
        <color theme="1"/>
        <rFont val="宋体"/>
        <family val="2"/>
      </rPr>
      <t>拆除工程</t>
    </r>
    <phoneticPr fontId="1" type="noConversion"/>
  </si>
  <si>
    <r>
      <rPr>
        <sz val="11"/>
        <color theme="1"/>
        <rFont val="宋体"/>
        <family val="2"/>
      </rPr>
      <t>其他工程（上述未包含部分可以补充）</t>
    </r>
    <phoneticPr fontId="1" type="noConversion"/>
  </si>
  <si>
    <r>
      <rPr>
        <sz val="11"/>
        <color theme="1"/>
        <rFont val="宋体"/>
        <family val="2"/>
      </rPr>
      <t>电气工程</t>
    </r>
    <phoneticPr fontId="1" type="noConversion"/>
  </si>
  <si>
    <r>
      <rPr>
        <sz val="11"/>
        <color theme="1"/>
        <rFont val="宋体"/>
        <family val="2"/>
      </rPr>
      <t>给水工程</t>
    </r>
    <phoneticPr fontId="1" type="noConversion"/>
  </si>
  <si>
    <r>
      <rPr>
        <sz val="11"/>
        <color theme="1"/>
        <rFont val="宋体"/>
        <family val="2"/>
      </rPr>
      <t>排水工程</t>
    </r>
    <phoneticPr fontId="1" type="noConversion"/>
  </si>
  <si>
    <r>
      <rPr>
        <sz val="11"/>
        <color theme="1"/>
        <rFont val="宋体"/>
        <family val="2"/>
      </rPr>
      <t>消防工程</t>
    </r>
    <phoneticPr fontId="1" type="noConversion"/>
  </si>
  <si>
    <r>
      <rPr>
        <sz val="11"/>
        <color theme="1"/>
        <rFont val="宋体"/>
        <family val="2"/>
      </rPr>
      <t>电梯工程</t>
    </r>
    <phoneticPr fontId="1" type="noConversion"/>
  </si>
  <si>
    <r>
      <rPr>
        <sz val="11"/>
        <color theme="1"/>
        <rFont val="宋体"/>
        <family val="2"/>
      </rPr>
      <t>空调通风工程</t>
    </r>
    <phoneticPr fontId="1" type="noConversion"/>
  </si>
  <si>
    <r>
      <rPr>
        <sz val="11"/>
        <color theme="1"/>
        <rFont val="宋体"/>
        <family val="2"/>
      </rPr>
      <t>建筑智能工程</t>
    </r>
    <phoneticPr fontId="1" type="noConversion"/>
  </si>
  <si>
    <r>
      <rPr>
        <sz val="11"/>
        <color theme="1"/>
        <rFont val="宋体"/>
        <family val="2"/>
      </rPr>
      <t>其他工程（上述未包括工程可以补充）</t>
    </r>
    <phoneticPr fontId="1" type="noConversion"/>
  </si>
  <si>
    <r>
      <rPr>
        <sz val="11"/>
        <color theme="1"/>
        <rFont val="宋体"/>
        <family val="2"/>
      </rPr>
      <t>室外配套</t>
    </r>
    <phoneticPr fontId="1" type="noConversion"/>
  </si>
  <si>
    <r>
      <rPr>
        <sz val="11"/>
        <color theme="1"/>
        <rFont val="宋体"/>
        <family val="2"/>
      </rPr>
      <t>园建</t>
    </r>
    <phoneticPr fontId="1" type="noConversion"/>
  </si>
  <si>
    <r>
      <rPr>
        <sz val="11"/>
        <color theme="1"/>
        <rFont val="宋体"/>
        <family val="2"/>
      </rPr>
      <t>绿化</t>
    </r>
    <phoneticPr fontId="1" type="noConversion"/>
  </si>
  <si>
    <r>
      <rPr>
        <sz val="11"/>
        <color theme="1"/>
        <rFont val="宋体"/>
        <family val="2"/>
      </rPr>
      <t>园林给排水</t>
    </r>
    <phoneticPr fontId="1" type="noConversion"/>
  </si>
  <si>
    <r>
      <rPr>
        <sz val="11"/>
        <color theme="1"/>
        <rFont val="宋体"/>
        <family val="2"/>
      </rPr>
      <t>绿色施工安全防护措施费</t>
    </r>
    <phoneticPr fontId="1" type="noConversion"/>
  </si>
  <si>
    <r>
      <rPr>
        <sz val="11"/>
        <color theme="1"/>
        <rFont val="宋体"/>
        <family val="2"/>
      </rPr>
      <t>其他措施项目费</t>
    </r>
    <phoneticPr fontId="1" type="noConversion"/>
  </si>
  <si>
    <r>
      <rPr>
        <b/>
        <sz val="11"/>
        <color theme="1"/>
        <rFont val="宋体"/>
        <family val="3"/>
        <charset val="134"/>
      </rPr>
      <t>税前工程造价（</t>
    </r>
    <r>
      <rPr>
        <b/>
        <sz val="11"/>
        <color theme="1"/>
        <rFont val="Times New Roman"/>
        <family val="1"/>
      </rPr>
      <t>1+2+3+4+5+6</t>
    </r>
    <r>
      <rPr>
        <b/>
        <sz val="11"/>
        <color theme="1"/>
        <rFont val="宋体"/>
        <family val="3"/>
        <charset val="134"/>
      </rPr>
      <t>）</t>
    </r>
    <phoneticPr fontId="1" type="noConversion"/>
  </si>
  <si>
    <r>
      <rPr>
        <sz val="11"/>
        <color theme="1"/>
        <rFont val="宋体"/>
        <family val="2"/>
      </rPr>
      <t>人工费</t>
    </r>
    <phoneticPr fontId="1" type="noConversion"/>
  </si>
  <si>
    <r>
      <rPr>
        <sz val="11"/>
        <color theme="1"/>
        <rFont val="宋体"/>
        <family val="2"/>
      </rPr>
      <t>造价指标分析表编写人员：（签字）</t>
    </r>
  </si>
  <si>
    <r>
      <rPr>
        <sz val="12"/>
        <color theme="1"/>
        <rFont val="宋体"/>
        <family val="2"/>
      </rPr>
      <t>序号</t>
    </r>
    <phoneticPr fontId="1" type="noConversion"/>
  </si>
  <si>
    <r>
      <rPr>
        <sz val="12"/>
        <color theme="1"/>
        <rFont val="宋体"/>
        <family val="2"/>
      </rPr>
      <t>材料名称</t>
    </r>
    <phoneticPr fontId="1" type="noConversion"/>
  </si>
  <si>
    <r>
      <rPr>
        <sz val="12"/>
        <color theme="1"/>
        <rFont val="宋体"/>
        <family val="2"/>
      </rPr>
      <t>单位</t>
    </r>
    <phoneticPr fontId="1" type="noConversion"/>
  </si>
  <si>
    <r>
      <rPr>
        <sz val="12"/>
        <color theme="1"/>
        <rFont val="宋体"/>
        <family val="2"/>
      </rPr>
      <t>数量</t>
    </r>
    <phoneticPr fontId="1" type="noConversion"/>
  </si>
  <si>
    <r>
      <rPr>
        <sz val="12"/>
        <color theme="1"/>
        <rFont val="宋体"/>
        <family val="3"/>
        <charset val="134"/>
      </rPr>
      <t>单位消耗量
（</t>
    </r>
    <r>
      <rPr>
        <sz val="12"/>
        <color theme="1"/>
        <rFont val="Times New Roman"/>
        <family val="1"/>
      </rPr>
      <t xml:space="preserve">  /m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)</t>
    </r>
    <r>
      <rPr>
        <sz val="12"/>
        <color theme="1"/>
        <rFont val="宋体"/>
        <family val="3"/>
        <charset val="134"/>
      </rPr>
      <t>或（</t>
    </r>
    <r>
      <rPr>
        <sz val="12"/>
        <color theme="1"/>
        <rFont val="Times New Roman"/>
        <family val="1"/>
      </rPr>
      <t>/m</t>
    </r>
    <r>
      <rPr>
        <sz val="12"/>
        <color theme="1"/>
        <rFont val="宋体"/>
        <family val="3"/>
        <charset val="134"/>
      </rPr>
      <t>）</t>
    </r>
    <phoneticPr fontId="1" type="noConversion"/>
  </si>
  <si>
    <r>
      <rPr>
        <sz val="12"/>
        <color theme="1"/>
        <rFont val="宋体"/>
        <family val="3"/>
        <charset val="134"/>
      </rPr>
      <t>钢筋</t>
    </r>
    <phoneticPr fontId="1" type="noConversion"/>
  </si>
  <si>
    <r>
      <rPr>
        <sz val="12"/>
        <color theme="1"/>
        <rFont val="宋体"/>
        <family val="3"/>
        <charset val="134"/>
      </rPr>
      <t>混凝土</t>
    </r>
    <phoneticPr fontId="1" type="noConversion"/>
  </si>
  <si>
    <r>
      <t>m</t>
    </r>
    <r>
      <rPr>
        <vertAlign val="superscript"/>
        <sz val="12"/>
        <color theme="1"/>
        <rFont val="Times New Roman"/>
        <family val="1"/>
      </rPr>
      <t>3</t>
    </r>
    <phoneticPr fontId="1" type="noConversion"/>
  </si>
  <si>
    <r>
      <rPr>
        <sz val="12"/>
        <color theme="1"/>
        <rFont val="宋体"/>
        <family val="3"/>
        <charset val="134"/>
      </rPr>
      <t>水泥</t>
    </r>
    <phoneticPr fontId="1" type="noConversion"/>
  </si>
  <si>
    <r>
      <rPr>
        <sz val="12"/>
        <color theme="1"/>
        <rFont val="宋体"/>
        <family val="3"/>
        <charset val="134"/>
      </rPr>
      <t>实心砖</t>
    </r>
    <phoneticPr fontId="1" type="noConversion"/>
  </si>
  <si>
    <r>
      <rPr>
        <sz val="12"/>
        <color theme="1"/>
        <rFont val="宋体"/>
        <family val="2"/>
      </rPr>
      <t>千块</t>
    </r>
    <phoneticPr fontId="1" type="noConversion"/>
  </si>
  <si>
    <r>
      <rPr>
        <sz val="12"/>
        <color theme="1"/>
        <rFont val="宋体"/>
        <family val="3"/>
        <charset val="134"/>
      </rPr>
      <t>蒸压加气砼砌块</t>
    </r>
    <phoneticPr fontId="1" type="noConversion"/>
  </si>
  <si>
    <r>
      <rPr>
        <sz val="12"/>
        <color theme="1"/>
        <rFont val="宋体"/>
        <family val="3"/>
        <charset val="134"/>
      </rPr>
      <t>碎石</t>
    </r>
    <phoneticPr fontId="1" type="noConversion"/>
  </si>
  <si>
    <r>
      <rPr>
        <sz val="12"/>
        <color theme="1"/>
        <rFont val="宋体"/>
        <family val="3"/>
        <charset val="134"/>
      </rPr>
      <t>砂</t>
    </r>
    <phoneticPr fontId="1" type="noConversion"/>
  </si>
  <si>
    <r>
      <rPr>
        <sz val="12"/>
        <color theme="1"/>
        <rFont val="宋体"/>
        <family val="3"/>
        <charset val="134"/>
      </rPr>
      <t>防水涂料</t>
    </r>
    <phoneticPr fontId="1" type="noConversion"/>
  </si>
  <si>
    <r>
      <t>PVC</t>
    </r>
    <r>
      <rPr>
        <sz val="12"/>
        <color theme="1"/>
        <rFont val="宋体"/>
        <family val="3"/>
        <charset val="134"/>
      </rPr>
      <t>管</t>
    </r>
    <phoneticPr fontId="1" type="noConversion"/>
  </si>
  <si>
    <r>
      <rPr>
        <sz val="12"/>
        <color theme="1"/>
        <rFont val="宋体"/>
        <family val="3"/>
        <charset val="134"/>
      </rPr>
      <t>镀锌钢管</t>
    </r>
    <phoneticPr fontId="1" type="noConversion"/>
  </si>
  <si>
    <r>
      <rPr>
        <sz val="12"/>
        <color theme="1"/>
        <rFont val="宋体"/>
        <family val="3"/>
        <charset val="134"/>
      </rPr>
      <t>电力电缆</t>
    </r>
    <phoneticPr fontId="1" type="noConversion"/>
  </si>
  <si>
    <r>
      <rPr>
        <sz val="12"/>
        <color theme="1"/>
        <rFont val="宋体"/>
        <family val="3"/>
        <charset val="134"/>
      </rPr>
      <t>镀锌电线管</t>
    </r>
    <phoneticPr fontId="1" type="noConversion"/>
  </si>
  <si>
    <r>
      <t>PPR</t>
    </r>
    <r>
      <rPr>
        <sz val="12"/>
        <color theme="1"/>
        <rFont val="宋体"/>
        <family val="3"/>
        <charset val="134"/>
      </rPr>
      <t>给水管</t>
    </r>
    <phoneticPr fontId="1" type="noConversion"/>
  </si>
  <si>
    <r>
      <rPr>
        <b/>
        <sz val="11"/>
        <color theme="1"/>
        <rFont val="宋体"/>
        <family val="3"/>
        <charset val="134"/>
      </rPr>
      <t>表2</t>
    </r>
    <r>
      <rPr>
        <b/>
        <sz val="11"/>
        <color theme="1"/>
        <rFont val="Times New Roman"/>
        <family val="1"/>
      </rPr>
      <t xml:space="preserve">                                          </t>
    </r>
    <r>
      <rPr>
        <b/>
        <sz val="18"/>
        <color theme="1"/>
        <rFont val="宋体"/>
        <family val="3"/>
        <charset val="134"/>
      </rPr>
      <t>工程主要材料耗用量</t>
    </r>
    <phoneticPr fontId="1" type="noConversion"/>
  </si>
  <si>
    <r>
      <rPr>
        <sz val="11"/>
        <color theme="1"/>
        <rFont val="宋体"/>
        <family val="2"/>
      </rPr>
      <t>填表单位：某工程造价咨询有限公司</t>
    </r>
    <r>
      <rPr>
        <sz val="11"/>
        <color theme="1"/>
        <rFont val="Times New Roman"/>
        <family val="1"/>
      </rPr>
      <t xml:space="preserve">                          </t>
    </r>
    <r>
      <rPr>
        <sz val="11"/>
        <color theme="1"/>
        <rFont val="宋体"/>
        <family val="2"/>
      </rPr>
      <t>填表时间：</t>
    </r>
    <r>
      <rPr>
        <sz val="11"/>
        <color theme="1"/>
        <rFont val="Times New Roman"/>
        <family val="1"/>
      </rPr>
      <t xml:space="preserve">  2019 </t>
    </r>
    <r>
      <rPr>
        <sz val="11"/>
        <color theme="1"/>
        <rFont val="宋体"/>
        <family val="2"/>
      </rPr>
      <t>年</t>
    </r>
    <r>
      <rPr>
        <sz val="11"/>
        <color theme="1"/>
        <rFont val="Times New Roman"/>
        <family val="1"/>
      </rPr>
      <t xml:space="preserve"> 7 </t>
    </r>
    <r>
      <rPr>
        <sz val="11"/>
        <color theme="1"/>
        <rFont val="宋体"/>
        <family val="2"/>
      </rPr>
      <t>月</t>
    </r>
    <r>
      <rPr>
        <sz val="11"/>
        <color theme="1"/>
        <rFont val="Times New Roman"/>
        <family val="1"/>
      </rPr>
      <t xml:space="preserve"> 20  </t>
    </r>
    <r>
      <rPr>
        <sz val="11"/>
        <color theme="1"/>
        <rFont val="宋体"/>
        <family val="2"/>
      </rPr>
      <t>日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2"/>
      </rPr>
      <t/>
    </r>
    <phoneticPr fontId="1" type="noConversion"/>
  </si>
  <si>
    <r>
      <rPr>
        <sz val="11"/>
        <color theme="1"/>
        <rFont val="宋体"/>
        <family val="3"/>
        <charset val="134"/>
      </rPr>
      <t>备注：本项目招标控制价备案时间为</t>
    </r>
    <r>
      <rPr>
        <sz val="11"/>
        <color theme="1"/>
        <rFont val="Times New Roman"/>
        <family val="1"/>
      </rP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日</t>
    </r>
    <phoneticPr fontId="1" type="noConversion"/>
  </si>
  <si>
    <t>注：单位消耗量是根据每个项目总建筑面积或长度确定，根据项目实际进行填写
   本项目招标控制价备案时间为2019年3月20日</t>
    <phoneticPr fontId="1" type="noConversion"/>
  </si>
  <si>
    <r>
      <rPr>
        <sz val="11"/>
        <color theme="1"/>
        <rFont val="宋体"/>
        <family val="3"/>
        <charset val="134"/>
      </rPr>
      <t>填表单位：某工程造价咨询有限公司</t>
    </r>
    <r>
      <rPr>
        <sz val="11"/>
        <color theme="1"/>
        <rFont val="Times New Roman"/>
        <family val="1"/>
      </rPr>
      <t xml:space="preserve">                                                </t>
    </r>
    <r>
      <rPr>
        <sz val="11"/>
        <color theme="1"/>
        <rFont val="宋体"/>
        <family val="3"/>
        <charset val="134"/>
      </rPr>
      <t>填表时间：</t>
    </r>
    <r>
      <rPr>
        <sz val="11"/>
        <color theme="1"/>
        <rFont val="Times New Roman"/>
        <family val="1"/>
      </rPr>
      <t xml:space="preserve">  2019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7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20  </t>
    </r>
    <r>
      <rPr>
        <sz val="11"/>
        <color theme="1"/>
        <rFont val="宋体"/>
        <family val="3"/>
        <charset val="134"/>
      </rPr>
      <t>日</t>
    </r>
    <phoneticPr fontId="1" type="noConversion"/>
  </si>
  <si>
    <t>附件5：实例5某花园1号住宅楼，2号商业住宅楼，3-24号住宅楼，25号门楼，26号地下室建设工程造价指标分析表</t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</si>
  <si>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1                        </t>
    </r>
    <r>
      <rPr>
        <b/>
        <sz val="18"/>
        <color theme="1"/>
        <rFont val="Times New Roman"/>
        <family val="1"/>
      </rPr>
      <t xml:space="preserve">            </t>
    </r>
    <r>
      <rPr>
        <b/>
        <sz val="18"/>
        <color theme="1"/>
        <rFont val="宋体"/>
        <family val="3"/>
        <charset val="134"/>
      </rPr>
      <t>工程造价指标分析表</t>
    </r>
    <phoneticPr fontId="1" type="noConversion"/>
  </si>
  <si>
    <t>附件5：实例5某花园1号住宅楼，2号商业住宅楼，3-24号住宅楼，25号门楼，26号地下室建设工程造价指标分析表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</si>
</sst>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 ;[Red]\-0.00\ "/>
  </numFmts>
  <fonts count="1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rgb="FF333333"/>
      <name val="宋体"/>
      <family val="3"/>
      <charset val="134"/>
    </font>
    <font>
      <sz val="12"/>
      <color rgb="FF333333"/>
      <name val="宋体"/>
      <family val="3"/>
      <charset val="134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333333"/>
      <name val="Times New Roman"/>
      <family val="1"/>
    </font>
    <font>
      <b/>
      <sz val="14"/>
      <color theme="1"/>
      <name val="Times New Roman"/>
      <family val="1"/>
    </font>
    <font>
      <b/>
      <sz val="12"/>
      <color rgb="FF333333"/>
      <name val="Times New Roman"/>
      <family val="1"/>
    </font>
    <font>
      <sz val="11"/>
      <color theme="1"/>
      <name val="宋体"/>
      <family val="2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2"/>
    </font>
    <font>
      <sz val="12"/>
      <color theme="1"/>
      <name val="宋体"/>
      <family val="3"/>
      <charset val="134"/>
    </font>
    <font>
      <vertAlign val="superscript"/>
      <sz val="12"/>
      <color theme="1"/>
      <name val="Times New Roman"/>
      <family val="1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176" fontId="1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justify" vertical="justify" wrapText="1"/>
    </xf>
    <xf numFmtId="0" fontId="7" fillId="0" borderId="4" xfId="0" applyFont="1" applyBorder="1" applyAlignment="1">
      <alignment horizontal="justify" vertical="justify" wrapText="1"/>
    </xf>
    <xf numFmtId="0" fontId="7" fillId="0" borderId="3" xfId="0" applyFont="1" applyBorder="1" applyAlignment="1">
      <alignment horizontal="justify" vertical="justify" wrapText="1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177" fontId="9" fillId="0" borderId="2" xfId="0" applyNumberFormat="1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GridLines="0" zoomScaleNormal="100" workbookViewId="0">
      <selection activeCell="D27" sqref="D27:E27"/>
    </sheetView>
  </sheetViews>
  <sheetFormatPr defaultRowHeight="13.5" x14ac:dyDescent="0.15"/>
  <cols>
    <col min="1" max="1" width="5.375" customWidth="1"/>
    <col min="2" max="2" width="9.75" customWidth="1"/>
    <col min="3" max="3" width="14.5" customWidth="1"/>
    <col min="4" max="4" width="10" customWidth="1"/>
    <col min="5" max="5" width="12.375" customWidth="1"/>
    <col min="6" max="6" width="18.375" customWidth="1"/>
    <col min="7" max="7" width="16.5" customWidth="1"/>
  </cols>
  <sheetData>
    <row r="1" spans="1:7" ht="39" customHeight="1" x14ac:dyDescent="0.15">
      <c r="A1" s="41" t="s">
        <v>81</v>
      </c>
      <c r="B1" s="42"/>
      <c r="C1" s="42"/>
      <c r="D1" s="42"/>
      <c r="E1" s="42"/>
      <c r="F1" s="42"/>
      <c r="G1" s="42"/>
    </row>
    <row r="2" spans="1:7" ht="44.25" customHeight="1" x14ac:dyDescent="0.15">
      <c r="A2" s="33" t="s">
        <v>82</v>
      </c>
      <c r="B2" s="33"/>
      <c r="C2" s="33"/>
      <c r="D2" s="33"/>
      <c r="E2" s="33"/>
      <c r="F2" s="33"/>
      <c r="G2" s="33"/>
    </row>
    <row r="3" spans="1:7" ht="15.75" customHeight="1" x14ac:dyDescent="0.15">
      <c r="A3" s="21" t="s">
        <v>80</v>
      </c>
      <c r="B3" s="21"/>
      <c r="C3" s="21"/>
      <c r="D3" s="21"/>
      <c r="E3" s="21"/>
      <c r="F3" s="21"/>
      <c r="G3" s="21"/>
    </row>
    <row r="4" spans="1:7" ht="130.5" customHeight="1" x14ac:dyDescent="0.15">
      <c r="A4" s="28" t="s">
        <v>17</v>
      </c>
      <c r="B4" s="29"/>
      <c r="C4" s="29"/>
      <c r="D4" s="29"/>
      <c r="E4" s="29"/>
      <c r="F4" s="29"/>
      <c r="G4" s="30"/>
    </row>
    <row r="5" spans="1:7" ht="21" customHeight="1" x14ac:dyDescent="0.15">
      <c r="A5" s="36" t="s">
        <v>18</v>
      </c>
      <c r="B5" s="36"/>
      <c r="C5" s="36"/>
      <c r="D5" s="36"/>
      <c r="E5" s="36"/>
      <c r="F5" s="36"/>
      <c r="G5" s="36"/>
    </row>
    <row r="6" spans="1:7" ht="29.25" customHeight="1" x14ac:dyDescent="0.15">
      <c r="A6" s="2" t="s">
        <v>5</v>
      </c>
      <c r="B6" s="22" t="s">
        <v>6</v>
      </c>
      <c r="C6" s="22"/>
      <c r="D6" s="16" t="s">
        <v>7</v>
      </c>
      <c r="E6" s="17"/>
      <c r="F6" s="3" t="s">
        <v>15</v>
      </c>
      <c r="G6" s="3" t="s">
        <v>16</v>
      </c>
    </row>
    <row r="7" spans="1:7" ht="18.75" customHeight="1" x14ac:dyDescent="0.15">
      <c r="A7" s="2">
        <v>1</v>
      </c>
      <c r="B7" s="23" t="s">
        <v>8</v>
      </c>
      <c r="C7" s="24"/>
      <c r="D7" s="34">
        <f>SUM(D8:E27)</f>
        <v>145123594.04999998</v>
      </c>
      <c r="E7" s="35"/>
      <c r="F7" s="4">
        <f>ROUND(D7/101874.15,2)</f>
        <v>1424.54</v>
      </c>
      <c r="G7" s="5">
        <f>D7/D54</f>
        <v>0.62220667433572818</v>
      </c>
    </row>
    <row r="8" spans="1:7" ht="18" customHeight="1" x14ac:dyDescent="0.15">
      <c r="A8" s="12">
        <v>1.1000000000000001</v>
      </c>
      <c r="B8" s="18" t="s">
        <v>19</v>
      </c>
      <c r="C8" s="18"/>
      <c r="D8" s="34">
        <v>534411.87</v>
      </c>
      <c r="E8" s="35"/>
      <c r="F8" s="4">
        <f>ROUND(D8/101874.15,2)</f>
        <v>5.25</v>
      </c>
      <c r="G8" s="5">
        <f>D8/D54</f>
        <v>2.2912513608481541E-3</v>
      </c>
    </row>
    <row r="9" spans="1:7" ht="18" customHeight="1" x14ac:dyDescent="0.15">
      <c r="A9" s="12">
        <v>1.2</v>
      </c>
      <c r="B9" s="18" t="s">
        <v>20</v>
      </c>
      <c r="C9" s="18"/>
      <c r="D9" s="34">
        <v>7222932.75</v>
      </c>
      <c r="E9" s="35"/>
      <c r="F9" s="4">
        <f t="shared" ref="F9:F54" si="0">ROUND(D9/101874.15,2)</f>
        <v>70.900000000000006</v>
      </c>
      <c r="G9" s="5">
        <f>D9/D54</f>
        <v>3.0967789867302534E-2</v>
      </c>
    </row>
    <row r="10" spans="1:7" ht="18" customHeight="1" x14ac:dyDescent="0.15">
      <c r="A10" s="12">
        <v>1.3</v>
      </c>
      <c r="B10" s="18" t="s">
        <v>21</v>
      </c>
      <c r="C10" s="18"/>
      <c r="D10" s="16">
        <v>4720621.63</v>
      </c>
      <c r="E10" s="17"/>
      <c r="F10" s="4">
        <f t="shared" si="0"/>
        <v>46.34</v>
      </c>
      <c r="G10" s="5">
        <f>D10/D54</f>
        <v>2.0239316042487476E-2</v>
      </c>
    </row>
    <row r="11" spans="1:7" ht="18" customHeight="1" x14ac:dyDescent="0.15">
      <c r="A11" s="12">
        <v>1.4</v>
      </c>
      <c r="B11" s="18" t="s">
        <v>22</v>
      </c>
      <c r="C11" s="18"/>
      <c r="D11" s="16">
        <f>597566.06+608381.86+528839.93+528248.73+528248.73+529332.16+67161.35+67161.35+44799.95+67161.35+21258.15+67161.35+21258.15+67161.35+44799.95+67161.35+67161.35+21258.15+44799.95+67161.35+67161.35+21258.15+44799.95+67161.35+9791.63+221736.2</f>
        <v>4487991.2000000011</v>
      </c>
      <c r="E11" s="17"/>
      <c r="F11" s="4">
        <f t="shared" si="0"/>
        <v>44.05</v>
      </c>
      <c r="G11" s="5">
        <f>D11/D54</f>
        <v>1.9241930282114697E-2</v>
      </c>
    </row>
    <row r="12" spans="1:7" ht="18" customHeight="1" x14ac:dyDescent="0.15">
      <c r="A12" s="12">
        <v>1.5</v>
      </c>
      <c r="B12" s="18" t="s">
        <v>23</v>
      </c>
      <c r="C12" s="18"/>
      <c r="D12" s="16">
        <f>509865.23*10+5162436.59*2+340074.08*4+169791.15*4+5839838.94+6055897.01+5168281.91+5162436.59+49263.29+31191488.21</f>
        <v>70930192.350000009</v>
      </c>
      <c r="E12" s="17"/>
      <c r="F12" s="4">
        <f t="shared" si="0"/>
        <v>696.25</v>
      </c>
      <c r="G12" s="5">
        <f>D12/D54</f>
        <v>0.30410795281766262</v>
      </c>
    </row>
    <row r="13" spans="1:7" ht="29.25" customHeight="1" x14ac:dyDescent="0.15">
      <c r="A13" s="12">
        <v>1.6</v>
      </c>
      <c r="B13" s="26" t="s">
        <v>24</v>
      </c>
      <c r="C13" s="27"/>
      <c r="D13" s="16">
        <v>0</v>
      </c>
      <c r="E13" s="17"/>
      <c r="F13" s="4">
        <f t="shared" si="0"/>
        <v>0</v>
      </c>
      <c r="G13" s="5">
        <f>D13/D54</f>
        <v>0</v>
      </c>
    </row>
    <row r="14" spans="1:7" ht="18" customHeight="1" x14ac:dyDescent="0.15">
      <c r="A14" s="12">
        <v>1.7</v>
      </c>
      <c r="B14" s="18" t="s">
        <v>25</v>
      </c>
      <c r="C14" s="18"/>
      <c r="D14" s="16">
        <f>18460.34*10+206595.7*2+12310.45*4+6149.9*4+233704.73+242349.37+206827.82+206595.7+1667.47+100303.42</f>
        <v>1663084.71</v>
      </c>
      <c r="E14" s="17"/>
      <c r="F14" s="4">
        <f t="shared" si="0"/>
        <v>16.32</v>
      </c>
      <c r="G14" s="5">
        <f>D14/D54</f>
        <v>7.1303526716074948E-3</v>
      </c>
    </row>
    <row r="15" spans="1:7" ht="18" customHeight="1" x14ac:dyDescent="0.15">
      <c r="A15" s="12">
        <v>1.8</v>
      </c>
      <c r="B15" s="18" t="s">
        <v>26</v>
      </c>
      <c r="C15" s="18"/>
      <c r="D15" s="16">
        <v>0</v>
      </c>
      <c r="E15" s="17"/>
      <c r="F15" s="4">
        <f t="shared" si="0"/>
        <v>0</v>
      </c>
      <c r="G15" s="5">
        <f>D15/D54</f>
        <v>0</v>
      </c>
    </row>
    <row r="16" spans="1:7" ht="18" customHeight="1" x14ac:dyDescent="0.15">
      <c r="A16" s="12">
        <v>1.9</v>
      </c>
      <c r="B16" s="18" t="s">
        <v>27</v>
      </c>
      <c r="C16" s="18"/>
      <c r="D16" s="16">
        <f>48487.17*10+1124954.38*2+32337.18*4+15133.05*4+1272563.94+1319654.2+1126221.61+1124954.38+14830.81+294263.99</f>
        <v>8077150.3100000005</v>
      </c>
      <c r="E16" s="17"/>
      <c r="F16" s="4">
        <f t="shared" si="0"/>
        <v>79.290000000000006</v>
      </c>
      <c r="G16" s="5">
        <f>D16/D54</f>
        <v>3.4630184467202403E-2</v>
      </c>
    </row>
    <row r="17" spans="1:7" ht="18" customHeight="1" x14ac:dyDescent="0.15">
      <c r="A17" s="14">
        <v>1.1000000000000001</v>
      </c>
      <c r="B17" s="18" t="s">
        <v>28</v>
      </c>
      <c r="C17" s="18"/>
      <c r="D17" s="16">
        <f>117907.91*10+548960.5*2+80265.1*4+42512.46*4+620550.24+643384.75+549576.9+548960.5+7768.65+9556583.71</f>
        <v>14694935.090000002</v>
      </c>
      <c r="E17" s="17"/>
      <c r="F17" s="4">
        <f t="shared" si="0"/>
        <v>144.25</v>
      </c>
      <c r="G17" s="5">
        <f>D17/D54</f>
        <v>6.3003447177432254E-2</v>
      </c>
    </row>
    <row r="18" spans="1:7" ht="18" customHeight="1" x14ac:dyDescent="0.15">
      <c r="A18" s="12">
        <v>1.1100000000000001</v>
      </c>
      <c r="B18" s="18" t="s">
        <v>29</v>
      </c>
      <c r="C18" s="18"/>
      <c r="D18" s="16">
        <f>29907.35*10+93682.95*2+19948.65*4+9959.48*4+105976.43+109897.57+93789.18+93682.95+1903.16</f>
        <v>1011321.2100000001</v>
      </c>
      <c r="E18" s="17"/>
      <c r="F18" s="4">
        <f t="shared" si="0"/>
        <v>9.93</v>
      </c>
      <c r="G18" s="5">
        <f>D18/D54</f>
        <v>4.3359648779266484E-3</v>
      </c>
    </row>
    <row r="19" spans="1:7" ht="18" customHeight="1" x14ac:dyDescent="0.15">
      <c r="A19" s="12">
        <v>1.1200000000000001</v>
      </c>
      <c r="B19" s="18" t="s">
        <v>30</v>
      </c>
      <c r="C19" s="18"/>
      <c r="D19" s="16">
        <f>17195.1*10+143046.09*2+11468.55*4+5726.85*4+161817.82+167804.42+143212.27+143046.09+12321.66+2116612.55</f>
        <v>3271639.59</v>
      </c>
      <c r="E19" s="17"/>
      <c r="F19" s="4">
        <f t="shared" si="0"/>
        <v>32.11</v>
      </c>
      <c r="G19" s="5">
        <f>D19/D54</f>
        <v>1.4026912730797309E-2</v>
      </c>
    </row>
    <row r="20" spans="1:7" ht="30" customHeight="1" x14ac:dyDescent="0.15">
      <c r="A20" s="12">
        <v>1.1299999999999999</v>
      </c>
      <c r="B20" s="25" t="s">
        <v>31</v>
      </c>
      <c r="C20" s="25"/>
      <c r="D20" s="16">
        <f>178224.22*10+2169422.47*2+118875.2*4+56649.61*4+2454100.88+2688929.85+2171879.85+2169470.05+67537.03+888429.6</f>
        <v>17263533.640000001</v>
      </c>
      <c r="E20" s="17"/>
      <c r="F20" s="4">
        <f t="shared" si="0"/>
        <v>169.46</v>
      </c>
      <c r="G20" s="5">
        <f>D20/D54</f>
        <v>7.4016123454926044E-2</v>
      </c>
    </row>
    <row r="21" spans="1:7" ht="18" customHeight="1" x14ac:dyDescent="0.15">
      <c r="A21" s="12">
        <v>1.1399999999999999</v>
      </c>
      <c r="B21" s="18" t="s">
        <v>32</v>
      </c>
      <c r="C21" s="18"/>
      <c r="D21" s="16">
        <v>0</v>
      </c>
      <c r="E21" s="17"/>
      <c r="F21" s="4">
        <f t="shared" si="0"/>
        <v>0</v>
      </c>
      <c r="G21" s="5">
        <f>D21/D54</f>
        <v>0</v>
      </c>
    </row>
    <row r="22" spans="1:7" ht="18" customHeight="1" x14ac:dyDescent="0.15">
      <c r="A22" s="12">
        <v>1.1499999999999999</v>
      </c>
      <c r="B22" s="6" t="s">
        <v>33</v>
      </c>
      <c r="C22" s="6"/>
      <c r="D22" s="16">
        <f>48227.92*10+599255.46*2+32167.94*4+16059.99*4+677890.28+702972.32+599932.9+599255.46+9327.64+1565493.59</f>
        <v>6028574.0299999993</v>
      </c>
      <c r="E22" s="17"/>
      <c r="F22" s="4">
        <f t="shared" si="0"/>
        <v>59.18</v>
      </c>
      <c r="G22" s="5">
        <f>D22/D54</f>
        <v>2.5847065204991308E-2</v>
      </c>
    </row>
    <row r="23" spans="1:7" ht="18" customHeight="1" x14ac:dyDescent="0.15">
      <c r="A23" s="12">
        <v>1.1599999999999999</v>
      </c>
      <c r="B23" s="6" t="s">
        <v>34</v>
      </c>
      <c r="C23" s="6"/>
      <c r="D23" s="16">
        <f>50610.5*10+690950.96*2+33756.89*4+16853.61*4+779633.24+810259.67+691693.31+690956.28+1234.26+152979.99</f>
        <v>5217205.6700000009</v>
      </c>
      <c r="E23" s="17"/>
      <c r="F23" s="4">
        <f t="shared" si="0"/>
        <v>51.21</v>
      </c>
      <c r="G23" s="5">
        <f>D23/D54</f>
        <v>2.2368383380429419E-2</v>
      </c>
    </row>
    <row r="24" spans="1:7" ht="18" customHeight="1" x14ac:dyDescent="0.15">
      <c r="A24" s="12">
        <v>1.17</v>
      </c>
      <c r="B24" s="18" t="s">
        <v>35</v>
      </c>
      <c r="C24" s="18"/>
      <c r="D24" s="16">
        <v>0</v>
      </c>
      <c r="E24" s="17"/>
      <c r="F24" s="4">
        <f t="shared" si="0"/>
        <v>0</v>
      </c>
      <c r="G24" s="5">
        <f>D24/D54</f>
        <v>0</v>
      </c>
    </row>
    <row r="25" spans="1:7" ht="18" customHeight="1" x14ac:dyDescent="0.15">
      <c r="A25" s="12">
        <v>1.18</v>
      </c>
      <c r="B25" s="18" t="s">
        <v>36</v>
      </c>
      <c r="C25" s="18"/>
      <c r="D25" s="16">
        <v>0</v>
      </c>
      <c r="E25" s="17"/>
      <c r="F25" s="4">
        <f t="shared" si="0"/>
        <v>0</v>
      </c>
      <c r="G25" s="5">
        <f>D25/D54</f>
        <v>0</v>
      </c>
    </row>
    <row r="26" spans="1:7" ht="18" customHeight="1" x14ac:dyDescent="0.15">
      <c r="A26" s="12">
        <v>1.19</v>
      </c>
      <c r="B26" s="18" t="s">
        <v>37</v>
      </c>
      <c r="C26" s="18"/>
      <c r="D26" s="16">
        <v>0</v>
      </c>
      <c r="E26" s="17"/>
      <c r="F26" s="4">
        <f t="shared" si="0"/>
        <v>0</v>
      </c>
      <c r="G26" s="5">
        <f>D26/D54</f>
        <v>0</v>
      </c>
    </row>
    <row r="27" spans="1:7" ht="27.75" customHeight="1" x14ac:dyDescent="0.15">
      <c r="A27" s="14">
        <v>1.2</v>
      </c>
      <c r="B27" s="25" t="s">
        <v>38</v>
      </c>
      <c r="C27" s="25"/>
      <c r="D27" s="16">
        <v>0</v>
      </c>
      <c r="E27" s="17"/>
      <c r="F27" s="4">
        <f t="shared" si="0"/>
        <v>0</v>
      </c>
      <c r="G27" s="5">
        <f>D27/D54</f>
        <v>0</v>
      </c>
    </row>
    <row r="28" spans="1:7" ht="18" customHeight="1" x14ac:dyDescent="0.15">
      <c r="A28" s="12"/>
      <c r="B28" s="18"/>
      <c r="C28" s="18"/>
      <c r="D28" s="16"/>
      <c r="E28" s="17"/>
      <c r="F28" s="4"/>
      <c r="G28" s="5"/>
    </row>
    <row r="29" spans="1:7" ht="18" customHeight="1" x14ac:dyDescent="0.15">
      <c r="A29" s="12"/>
      <c r="B29" s="18"/>
      <c r="C29" s="18"/>
      <c r="D29" s="16"/>
      <c r="E29" s="17"/>
      <c r="F29" s="4"/>
      <c r="G29" s="5"/>
    </row>
    <row r="30" spans="1:7" ht="18" customHeight="1" x14ac:dyDescent="0.15">
      <c r="A30" s="2">
        <v>2</v>
      </c>
      <c r="B30" s="31" t="s">
        <v>9</v>
      </c>
      <c r="C30" s="31"/>
      <c r="D30" s="34">
        <f>SUM(D31:E38)</f>
        <v>27435078.149999999</v>
      </c>
      <c r="E30" s="35"/>
      <c r="F30" s="4">
        <f t="shared" si="0"/>
        <v>269.3</v>
      </c>
      <c r="G30" s="5">
        <f>D30/D54</f>
        <v>0.11762586812707389</v>
      </c>
    </row>
    <row r="31" spans="1:7" ht="18" customHeight="1" x14ac:dyDescent="0.15">
      <c r="A31" s="12">
        <v>2.1</v>
      </c>
      <c r="B31" s="19" t="s">
        <v>39</v>
      </c>
      <c r="C31" s="20"/>
      <c r="D31" s="34">
        <f>30458.7*10+731264.29*2+20305.8*4+10152.9*4+807334.49+861758.03+731264.29+731264.29+10021.3+6446671.47+(15308.16+16434.18)*10+(10205.44+10956.12)*4+(5102.72+5478.06)*4</f>
        <v>11921657.01</v>
      </c>
      <c r="E31" s="35"/>
      <c r="F31" s="4">
        <f t="shared" si="0"/>
        <v>117.02</v>
      </c>
      <c r="G31" s="5">
        <f>D31/D54</f>
        <v>5.1113222555717999E-2</v>
      </c>
    </row>
    <row r="32" spans="1:7" ht="18" customHeight="1" x14ac:dyDescent="0.15">
      <c r="A32" s="12">
        <v>2.2000000000000002</v>
      </c>
      <c r="B32" s="19" t="s">
        <v>40</v>
      </c>
      <c r="C32" s="20"/>
      <c r="D32" s="34">
        <f>13319.4*10+156246.17*2+8879.6*4+4439.8*4+175489.03+186755.34+156246.17+156246.17+829631.26</f>
        <v>2003331.9100000001</v>
      </c>
      <c r="E32" s="35"/>
      <c r="F32" s="4">
        <f t="shared" si="0"/>
        <v>19.66</v>
      </c>
      <c r="G32" s="5">
        <f>D32/D54</f>
        <v>8.5891373726748096E-3</v>
      </c>
    </row>
    <row r="33" spans="1:7" ht="18" customHeight="1" x14ac:dyDescent="0.15">
      <c r="A33" s="12">
        <v>2.2999999999999998</v>
      </c>
      <c r="B33" s="19" t="s">
        <v>41</v>
      </c>
      <c r="C33" s="20"/>
      <c r="D33" s="34">
        <f>26129.76*10+419100.56*2+17419.84*4+8709.92*4+478811.65+497676.65+419100.56+419100.56+1305.65+509546.7</f>
        <v>3529559.5300000003</v>
      </c>
      <c r="E33" s="35"/>
      <c r="F33" s="4">
        <f t="shared" si="0"/>
        <v>34.65</v>
      </c>
      <c r="G33" s="5">
        <f>D33/D54</f>
        <v>1.5132725394567063E-2</v>
      </c>
    </row>
    <row r="34" spans="1:7" ht="18" customHeight="1" x14ac:dyDescent="0.15">
      <c r="A34" s="12">
        <v>2.4</v>
      </c>
      <c r="B34" s="19" t="s">
        <v>42</v>
      </c>
      <c r="C34" s="20"/>
      <c r="D34" s="34">
        <f>(98270.72+131491.32)*2+98270.72+131491.32+117121.53+154279.93+98270.72+131491.32+98270.72+131491.32+3406322.66</f>
        <v>4826534.32</v>
      </c>
      <c r="E34" s="35"/>
      <c r="F34" s="4">
        <f t="shared" si="0"/>
        <v>47.38</v>
      </c>
      <c r="G34" s="5">
        <f>D34/D54</f>
        <v>2.0693408866237047E-2</v>
      </c>
    </row>
    <row r="35" spans="1:7" ht="18" customHeight="1" x14ac:dyDescent="0.15">
      <c r="A35" s="12">
        <v>2.5</v>
      </c>
      <c r="B35" s="19" t="s">
        <v>43</v>
      </c>
      <c r="C35" s="20"/>
      <c r="D35" s="34">
        <f>622978.42*2+622978.42+622978.42+622978.42+622978.42</f>
        <v>3737870.52</v>
      </c>
      <c r="E35" s="35"/>
      <c r="F35" s="4">
        <f t="shared" si="0"/>
        <v>36.69</v>
      </c>
      <c r="G35" s="5">
        <f>D35/D54</f>
        <v>1.6025843354909385E-2</v>
      </c>
    </row>
    <row r="36" spans="1:7" ht="18" customHeight="1" x14ac:dyDescent="0.15">
      <c r="A36" s="12">
        <v>2.6</v>
      </c>
      <c r="B36" s="19" t="s">
        <v>44</v>
      </c>
      <c r="C36" s="20"/>
      <c r="D36" s="34">
        <f>992.44*2+992.44+992.44+992.44+992.44+1410170.22</f>
        <v>1416124.8599999999</v>
      </c>
      <c r="E36" s="35"/>
      <c r="F36" s="4">
        <f t="shared" si="0"/>
        <v>13.9</v>
      </c>
      <c r="G36" s="5">
        <f>D36/D54</f>
        <v>6.0715305829675921E-3</v>
      </c>
    </row>
    <row r="37" spans="1:7" ht="18" customHeight="1" x14ac:dyDescent="0.15">
      <c r="A37" s="12">
        <v>2.7</v>
      </c>
      <c r="B37" s="19" t="s">
        <v>45</v>
      </c>
      <c r="C37" s="20"/>
      <c r="D37" s="34">
        <v>0</v>
      </c>
      <c r="E37" s="35"/>
      <c r="F37" s="4">
        <f t="shared" si="0"/>
        <v>0</v>
      </c>
      <c r="G37" s="5">
        <f>D37/D54</f>
        <v>0</v>
      </c>
    </row>
    <row r="38" spans="1:7" ht="30" customHeight="1" x14ac:dyDescent="0.15">
      <c r="A38" s="12">
        <v>2.8</v>
      </c>
      <c r="B38" s="25" t="s">
        <v>46</v>
      </c>
      <c r="C38" s="25"/>
      <c r="D38" s="16">
        <v>0</v>
      </c>
      <c r="E38" s="17"/>
      <c r="F38" s="4">
        <f t="shared" si="0"/>
        <v>0</v>
      </c>
      <c r="G38" s="5">
        <f>D38/D54</f>
        <v>0</v>
      </c>
    </row>
    <row r="39" spans="1:7" ht="18" customHeight="1" x14ac:dyDescent="0.25">
      <c r="A39" s="12"/>
      <c r="B39" s="32"/>
      <c r="C39" s="32"/>
      <c r="D39" s="16"/>
      <c r="E39" s="17"/>
      <c r="F39" s="4"/>
      <c r="G39" s="5"/>
    </row>
    <row r="40" spans="1:7" ht="18" customHeight="1" x14ac:dyDescent="0.25">
      <c r="A40" s="12"/>
      <c r="B40" s="32"/>
      <c r="C40" s="32"/>
      <c r="D40" s="16"/>
      <c r="E40" s="17"/>
      <c r="F40" s="4"/>
      <c r="G40" s="5"/>
    </row>
    <row r="41" spans="1:7" ht="18" customHeight="1" x14ac:dyDescent="0.15">
      <c r="A41" s="12">
        <v>3</v>
      </c>
      <c r="B41" s="19" t="s">
        <v>47</v>
      </c>
      <c r="C41" s="20"/>
      <c r="D41" s="34">
        <f>SUM(D42:E45)</f>
        <v>0</v>
      </c>
      <c r="E41" s="35"/>
      <c r="F41" s="4">
        <f t="shared" si="0"/>
        <v>0</v>
      </c>
      <c r="G41" s="5">
        <f>D41/D54</f>
        <v>0</v>
      </c>
    </row>
    <row r="42" spans="1:7" ht="18" customHeight="1" x14ac:dyDescent="0.15">
      <c r="A42" s="12">
        <v>3.1</v>
      </c>
      <c r="B42" s="19" t="s">
        <v>48</v>
      </c>
      <c r="C42" s="20"/>
      <c r="D42" s="34">
        <v>0</v>
      </c>
      <c r="E42" s="35"/>
      <c r="F42" s="4">
        <f t="shared" si="0"/>
        <v>0</v>
      </c>
      <c r="G42" s="5">
        <f>D42/D54</f>
        <v>0</v>
      </c>
    </row>
    <row r="43" spans="1:7" ht="18" customHeight="1" x14ac:dyDescent="0.15">
      <c r="A43" s="12">
        <v>3.2</v>
      </c>
      <c r="B43" s="19" t="s">
        <v>49</v>
      </c>
      <c r="C43" s="20"/>
      <c r="D43" s="34">
        <v>0</v>
      </c>
      <c r="E43" s="35"/>
      <c r="F43" s="4">
        <f t="shared" si="0"/>
        <v>0</v>
      </c>
      <c r="G43" s="5">
        <f>D43/D54</f>
        <v>0</v>
      </c>
    </row>
    <row r="44" spans="1:7" ht="18" customHeight="1" x14ac:dyDescent="0.15">
      <c r="A44" s="12">
        <v>3.3</v>
      </c>
      <c r="B44" s="19" t="s">
        <v>50</v>
      </c>
      <c r="C44" s="20"/>
      <c r="D44" s="34">
        <v>0</v>
      </c>
      <c r="E44" s="35"/>
      <c r="F44" s="4">
        <f t="shared" si="0"/>
        <v>0</v>
      </c>
      <c r="G44" s="5">
        <f>D44/D54</f>
        <v>0</v>
      </c>
    </row>
    <row r="45" spans="1:7" ht="32.25" customHeight="1" x14ac:dyDescent="0.15">
      <c r="A45" s="12">
        <v>3.4</v>
      </c>
      <c r="B45" s="25" t="s">
        <v>38</v>
      </c>
      <c r="C45" s="25"/>
      <c r="D45" s="34">
        <v>0</v>
      </c>
      <c r="E45" s="35"/>
      <c r="F45" s="4">
        <f t="shared" si="0"/>
        <v>0</v>
      </c>
      <c r="G45" s="5">
        <f>D45/D54</f>
        <v>0</v>
      </c>
    </row>
    <row r="46" spans="1:7" ht="18" customHeight="1" x14ac:dyDescent="0.15">
      <c r="A46" s="12"/>
      <c r="B46" s="19"/>
      <c r="C46" s="20"/>
      <c r="D46" s="16"/>
      <c r="E46" s="17"/>
      <c r="F46" s="4"/>
      <c r="G46" s="5"/>
    </row>
    <row r="47" spans="1:7" ht="18" customHeight="1" x14ac:dyDescent="0.15">
      <c r="A47" s="2">
        <v>4</v>
      </c>
      <c r="B47" s="31" t="s">
        <v>10</v>
      </c>
      <c r="C47" s="31"/>
      <c r="D47" s="34">
        <f>237057.62*10+3551398.42*2+158258.39*4+82549.91*4+3986759.15+4147822.36+3554870.63+3551489.62+30300.64+12626758.02</f>
        <v>38334606.659999996</v>
      </c>
      <c r="E47" s="35"/>
      <c r="F47" s="4">
        <f t="shared" si="0"/>
        <v>376.29</v>
      </c>
      <c r="G47" s="5">
        <f>D47/D54</f>
        <v>0.16435679034843237</v>
      </c>
    </row>
    <row r="48" spans="1:7" ht="18" customHeight="1" x14ac:dyDescent="0.15">
      <c r="A48" s="12">
        <v>4.0999999999999996</v>
      </c>
      <c r="B48" s="19" t="s">
        <v>51</v>
      </c>
      <c r="C48" s="20"/>
      <c r="D48" s="16">
        <f>96714.82*10+1448849.27*2+64646.99*4+35807.76*4+1620796.63+1695534.43+1450159.06+1448924.1+15462.64+4685184.65</f>
        <v>15182727.25</v>
      </c>
      <c r="E48" s="17"/>
      <c r="F48" s="4">
        <f t="shared" si="0"/>
        <v>149.03</v>
      </c>
      <c r="G48" s="5">
        <f>D48/D54</f>
        <v>6.509481998023145E-2</v>
      </c>
    </row>
    <row r="49" spans="1:7" ht="18" customHeight="1" x14ac:dyDescent="0.15">
      <c r="A49" s="12">
        <v>4.2</v>
      </c>
      <c r="B49" s="19" t="s">
        <v>52</v>
      </c>
      <c r="C49" s="20"/>
      <c r="D49" s="34">
        <f>D47-D48</f>
        <v>23151879.409999996</v>
      </c>
      <c r="E49" s="17"/>
      <c r="F49" s="4">
        <f t="shared" si="0"/>
        <v>227.26</v>
      </c>
      <c r="G49" s="5">
        <f>D49/D54</f>
        <v>9.9261970368200933E-2</v>
      </c>
    </row>
    <row r="50" spans="1:7" ht="18" customHeight="1" x14ac:dyDescent="0.15">
      <c r="A50" s="2">
        <v>5</v>
      </c>
      <c r="B50" s="31" t="s">
        <v>11</v>
      </c>
      <c r="C50" s="31"/>
      <c r="D50" s="16">
        <v>3088533.66</v>
      </c>
      <c r="E50" s="17"/>
      <c r="F50" s="4">
        <f t="shared" si="0"/>
        <v>30.32</v>
      </c>
      <c r="G50" s="5">
        <f>D50/D54</f>
        <v>1.3241859600723932E-2</v>
      </c>
    </row>
    <row r="51" spans="1:7" ht="18" customHeight="1" x14ac:dyDescent="0.15">
      <c r="A51" s="2">
        <v>6</v>
      </c>
      <c r="B51" s="31" t="s">
        <v>12</v>
      </c>
      <c r="C51" s="31"/>
      <c r="D51" s="16">
        <v>0</v>
      </c>
      <c r="E51" s="17"/>
      <c r="F51" s="4">
        <f t="shared" si="0"/>
        <v>0</v>
      </c>
      <c r="G51" s="5">
        <f>D51/D54</f>
        <v>0</v>
      </c>
    </row>
    <row r="52" spans="1:7" ht="31.5" customHeight="1" x14ac:dyDescent="0.15">
      <c r="A52" s="2">
        <v>7</v>
      </c>
      <c r="B52" s="37" t="s">
        <v>53</v>
      </c>
      <c r="C52" s="38"/>
      <c r="D52" s="34">
        <f>D7+D30+D41+D47+D50+D51</f>
        <v>213981812.51999998</v>
      </c>
      <c r="E52" s="35"/>
      <c r="F52" s="4">
        <f t="shared" si="0"/>
        <v>2100.4499999999998</v>
      </c>
      <c r="G52" s="5">
        <f>D52/D54</f>
        <v>0.91743119241195847</v>
      </c>
    </row>
    <row r="53" spans="1:7" ht="18" customHeight="1" x14ac:dyDescent="0.15">
      <c r="A53" s="2">
        <v>8</v>
      </c>
      <c r="B53" s="31" t="s">
        <v>13</v>
      </c>
      <c r="C53" s="31"/>
      <c r="D53" s="16">
        <v>19258363.190000001</v>
      </c>
      <c r="E53" s="17"/>
      <c r="F53" s="4">
        <f t="shared" si="0"/>
        <v>189.04</v>
      </c>
      <c r="G53" s="5">
        <f>D53/D54</f>
        <v>8.2568807588041596E-2</v>
      </c>
    </row>
    <row r="54" spans="1:7" ht="18" customHeight="1" x14ac:dyDescent="0.15">
      <c r="A54" s="2">
        <v>8</v>
      </c>
      <c r="B54" s="31" t="s">
        <v>14</v>
      </c>
      <c r="C54" s="31"/>
      <c r="D54" s="34">
        <f>SUM(D52:E53)</f>
        <v>233240175.70999998</v>
      </c>
      <c r="E54" s="35"/>
      <c r="F54" s="4">
        <f t="shared" si="0"/>
        <v>2289.4899999999998</v>
      </c>
      <c r="G54" s="5">
        <f>D54/D54</f>
        <v>1</v>
      </c>
    </row>
    <row r="55" spans="1:7" ht="18" customHeight="1" x14ac:dyDescent="0.15">
      <c r="A55" s="7">
        <v>9</v>
      </c>
      <c r="B55" s="19" t="s">
        <v>54</v>
      </c>
      <c r="C55" s="20"/>
      <c r="D55" s="16">
        <v>34797170.240000002</v>
      </c>
      <c r="E55" s="17"/>
      <c r="F55" s="16"/>
      <c r="G55" s="17"/>
    </row>
    <row r="56" spans="1:7" ht="15" x14ac:dyDescent="0.25">
      <c r="A56" s="8" t="s">
        <v>78</v>
      </c>
      <c r="B56" s="8"/>
      <c r="C56" s="8"/>
      <c r="D56" s="8"/>
      <c r="E56" s="8"/>
      <c r="F56" s="8"/>
      <c r="G56" s="8"/>
    </row>
    <row r="57" spans="1:7" s="1" customFormat="1" ht="21.75" customHeight="1" x14ac:dyDescent="0.15">
      <c r="A57" s="9" t="s">
        <v>55</v>
      </c>
      <c r="B57" s="9"/>
      <c r="C57" s="9"/>
      <c r="D57" s="9"/>
      <c r="E57" s="9"/>
      <c r="F57" s="9"/>
      <c r="G57" s="9"/>
    </row>
  </sheetData>
  <mergeCells count="104">
    <mergeCell ref="D55:E55"/>
    <mergeCell ref="F55:G55"/>
    <mergeCell ref="D53:E53"/>
    <mergeCell ref="D54:E54"/>
    <mergeCell ref="B41:C41"/>
    <mergeCell ref="B44:C44"/>
    <mergeCell ref="B45:C45"/>
    <mergeCell ref="B42:C42"/>
    <mergeCell ref="B43:C43"/>
    <mergeCell ref="B46:C46"/>
    <mergeCell ref="D41:E41"/>
    <mergeCell ref="D42:E42"/>
    <mergeCell ref="B55:C55"/>
    <mergeCell ref="D52:E52"/>
    <mergeCell ref="B53:C53"/>
    <mergeCell ref="B54:C54"/>
    <mergeCell ref="B50:C50"/>
    <mergeCell ref="B48:C48"/>
    <mergeCell ref="B49:C49"/>
    <mergeCell ref="B52:C52"/>
    <mergeCell ref="D48:E48"/>
    <mergeCell ref="D49:E49"/>
    <mergeCell ref="B47:C47"/>
    <mergeCell ref="B51:C51"/>
    <mergeCell ref="D20:E20"/>
    <mergeCell ref="D21:E21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2:E22"/>
    <mergeCell ref="D23:E23"/>
    <mergeCell ref="D24:E24"/>
    <mergeCell ref="D25:E25"/>
    <mergeCell ref="D26:E26"/>
    <mergeCell ref="D27:E27"/>
    <mergeCell ref="D38:E38"/>
    <mergeCell ref="D39:E39"/>
    <mergeCell ref="D40:E40"/>
    <mergeCell ref="D47:E47"/>
    <mergeCell ref="D50:E50"/>
    <mergeCell ref="D51:E51"/>
    <mergeCell ref="D43:E43"/>
    <mergeCell ref="D44:E44"/>
    <mergeCell ref="D45:E45"/>
    <mergeCell ref="D46:E46"/>
    <mergeCell ref="B39:C39"/>
    <mergeCell ref="B40:C40"/>
    <mergeCell ref="B34:C34"/>
    <mergeCell ref="B35:C35"/>
    <mergeCell ref="B36:C36"/>
    <mergeCell ref="B38:C38"/>
    <mergeCell ref="A2:G2"/>
    <mergeCell ref="D6:E6"/>
    <mergeCell ref="D7:E7"/>
    <mergeCell ref="D8:E8"/>
    <mergeCell ref="D9:E9"/>
    <mergeCell ref="B29:C29"/>
    <mergeCell ref="B31:C31"/>
    <mergeCell ref="B37:C37"/>
    <mergeCell ref="B27:C27"/>
    <mergeCell ref="B21:C21"/>
    <mergeCell ref="B24:C24"/>
    <mergeCell ref="B25:C25"/>
    <mergeCell ref="B26:C26"/>
    <mergeCell ref="B28:C28"/>
    <mergeCell ref="A5:G5"/>
    <mergeCell ref="B32:C32"/>
    <mergeCell ref="B33:C33"/>
    <mergeCell ref="D10:E10"/>
    <mergeCell ref="A3:G3"/>
    <mergeCell ref="B6:C6"/>
    <mergeCell ref="B7:C7"/>
    <mergeCell ref="B20:C20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4:G4"/>
    <mergeCell ref="D11:E11"/>
    <mergeCell ref="D12:E12"/>
    <mergeCell ref="B30:C30"/>
    <mergeCell ref="D18:E18"/>
    <mergeCell ref="D19:E19"/>
    <mergeCell ref="A1:G1"/>
    <mergeCell ref="D13:E13"/>
    <mergeCell ref="D14:E14"/>
    <mergeCell ref="D15:E15"/>
    <mergeCell ref="B19:C19"/>
    <mergeCell ref="D16:E16"/>
    <mergeCell ref="D17:E1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&amp;L&amp;10制表单位：东莞市建设工程造价管理站&amp;11
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tabSelected="1" zoomScaleNormal="100" workbookViewId="0">
      <selection activeCell="C12" sqref="C12"/>
    </sheetView>
  </sheetViews>
  <sheetFormatPr defaultRowHeight="13.5" x14ac:dyDescent="0.15"/>
  <cols>
    <col min="1" max="1" width="9.875" customWidth="1"/>
    <col min="2" max="2" width="25.5" customWidth="1"/>
    <col min="3" max="3" width="17" customWidth="1"/>
    <col min="4" max="4" width="12.75" customWidth="1"/>
    <col min="5" max="5" width="20.625" customWidth="1"/>
  </cols>
  <sheetData>
    <row r="1" spans="1:7" ht="37.5" customHeight="1" x14ac:dyDescent="0.15">
      <c r="A1" s="41" t="s">
        <v>83</v>
      </c>
      <c r="B1" s="41"/>
      <c r="C1" s="41"/>
      <c r="D1" s="41"/>
      <c r="E1" s="41"/>
      <c r="F1" s="43"/>
      <c r="G1" s="43"/>
    </row>
    <row r="2" spans="1:7" ht="39" customHeight="1" x14ac:dyDescent="0.15">
      <c r="A2" s="39" t="s">
        <v>76</v>
      </c>
      <c r="B2" s="39"/>
      <c r="C2" s="39"/>
      <c r="D2" s="39"/>
      <c r="E2" s="39"/>
    </row>
    <row r="3" spans="1:7" ht="28.5" customHeight="1" x14ac:dyDescent="0.15">
      <c r="A3" s="15" t="s">
        <v>77</v>
      </c>
      <c r="B3" s="15"/>
      <c r="C3" s="15"/>
      <c r="D3" s="15"/>
      <c r="E3" s="15"/>
    </row>
    <row r="4" spans="1:7" ht="31.5" customHeight="1" x14ac:dyDescent="0.15">
      <c r="A4" s="10" t="s">
        <v>56</v>
      </c>
      <c r="B4" s="10" t="s">
        <v>57</v>
      </c>
      <c r="C4" s="10" t="s">
        <v>58</v>
      </c>
      <c r="D4" s="10" t="s">
        <v>59</v>
      </c>
      <c r="E4" s="11" t="s">
        <v>60</v>
      </c>
    </row>
    <row r="5" spans="1:7" ht="24" customHeight="1" x14ac:dyDescent="0.15">
      <c r="A5" s="10">
        <v>1</v>
      </c>
      <c r="B5" s="12" t="s">
        <v>61</v>
      </c>
      <c r="C5" s="10" t="s">
        <v>0</v>
      </c>
      <c r="D5" s="12">
        <v>6528.76</v>
      </c>
      <c r="E5" s="13">
        <f>ROUND(D5/101874.15,4)</f>
        <v>6.4100000000000004E-2</v>
      </c>
    </row>
    <row r="6" spans="1:7" ht="24" customHeight="1" x14ac:dyDescent="0.15">
      <c r="A6" s="10">
        <v>2</v>
      </c>
      <c r="B6" s="12" t="s">
        <v>62</v>
      </c>
      <c r="C6" s="10" t="s">
        <v>63</v>
      </c>
      <c r="D6" s="12">
        <v>56833.95</v>
      </c>
      <c r="E6" s="13">
        <f>ROUND(D6/101874.15,4)</f>
        <v>0.55789999999999995</v>
      </c>
    </row>
    <row r="7" spans="1:7" ht="24" customHeight="1" x14ac:dyDescent="0.15">
      <c r="A7" s="10">
        <v>3</v>
      </c>
      <c r="B7" s="12" t="s">
        <v>64</v>
      </c>
      <c r="C7" s="10" t="s">
        <v>0</v>
      </c>
      <c r="D7" s="12">
        <v>1000.9</v>
      </c>
      <c r="E7" s="13">
        <f t="shared" ref="E7:E17" si="0">ROUND(D7/101874.15,4)</f>
        <v>9.7999999999999997E-3</v>
      </c>
    </row>
    <row r="8" spans="1:7" ht="24" customHeight="1" x14ac:dyDescent="0.15">
      <c r="A8" s="10">
        <v>4</v>
      </c>
      <c r="B8" s="12" t="s">
        <v>65</v>
      </c>
      <c r="C8" s="10" t="s">
        <v>66</v>
      </c>
      <c r="D8" s="12">
        <v>130.86000000000001</v>
      </c>
      <c r="E8" s="13">
        <f t="shared" si="0"/>
        <v>1.2999999999999999E-3</v>
      </c>
    </row>
    <row r="9" spans="1:7" ht="24" customHeight="1" x14ac:dyDescent="0.15">
      <c r="A9" s="10">
        <v>5</v>
      </c>
      <c r="B9" s="12" t="s">
        <v>67</v>
      </c>
      <c r="C9" s="10" t="s">
        <v>63</v>
      </c>
      <c r="D9" s="12">
        <v>422.33499999999998</v>
      </c>
      <c r="E9" s="13">
        <f t="shared" si="0"/>
        <v>4.1000000000000003E-3</v>
      </c>
    </row>
    <row r="10" spans="1:7" ht="24" customHeight="1" x14ac:dyDescent="0.15">
      <c r="A10" s="10">
        <v>6</v>
      </c>
      <c r="B10" s="12" t="s">
        <v>68</v>
      </c>
      <c r="C10" s="10" t="s">
        <v>63</v>
      </c>
      <c r="D10" s="12">
        <v>82.572000000000003</v>
      </c>
      <c r="E10" s="13">
        <f t="shared" si="0"/>
        <v>8.0000000000000004E-4</v>
      </c>
    </row>
    <row r="11" spans="1:7" ht="24" customHeight="1" x14ac:dyDescent="0.15">
      <c r="A11" s="10">
        <v>7</v>
      </c>
      <c r="B11" s="12" t="s">
        <v>69</v>
      </c>
      <c r="C11" s="10" t="s">
        <v>63</v>
      </c>
      <c r="D11" s="12">
        <v>39.25</v>
      </c>
      <c r="E11" s="13">
        <f t="shared" si="0"/>
        <v>4.0000000000000002E-4</v>
      </c>
    </row>
    <row r="12" spans="1:7" ht="24" customHeight="1" x14ac:dyDescent="0.15">
      <c r="A12" s="10">
        <v>8</v>
      </c>
      <c r="B12" s="12" t="s">
        <v>70</v>
      </c>
      <c r="C12" s="10" t="s">
        <v>1</v>
      </c>
      <c r="D12" s="12">
        <v>282137.96000000002</v>
      </c>
      <c r="E12" s="13">
        <f t="shared" si="0"/>
        <v>2.7694999999999999</v>
      </c>
    </row>
    <row r="13" spans="1:7" ht="24" customHeight="1" x14ac:dyDescent="0.15">
      <c r="A13" s="10">
        <v>9</v>
      </c>
      <c r="B13" s="12" t="s">
        <v>71</v>
      </c>
      <c r="C13" s="10" t="s">
        <v>2</v>
      </c>
      <c r="D13" s="12">
        <f>25561.868+1947.212+5552.2368</f>
        <v>33061.316800000001</v>
      </c>
      <c r="E13" s="13">
        <f t="shared" si="0"/>
        <v>0.32450000000000001</v>
      </c>
    </row>
    <row r="14" spans="1:7" ht="24" customHeight="1" x14ac:dyDescent="0.15">
      <c r="A14" s="10">
        <v>10</v>
      </c>
      <c r="B14" s="12" t="s">
        <v>72</v>
      </c>
      <c r="C14" s="10" t="s">
        <v>2</v>
      </c>
      <c r="D14" s="12">
        <f>2740.906+632.1014+40.4+3591.56+456.75+452.25+5025+4321.5+844.2+300.6+771.54+170.34</f>
        <v>19347.147400000002</v>
      </c>
      <c r="E14" s="13">
        <f t="shared" si="0"/>
        <v>0.18990000000000001</v>
      </c>
    </row>
    <row r="15" spans="1:7" ht="24" customHeight="1" x14ac:dyDescent="0.15">
      <c r="A15" s="10">
        <v>11</v>
      </c>
      <c r="B15" s="12" t="s">
        <v>73</v>
      </c>
      <c r="C15" s="10" t="s">
        <v>2</v>
      </c>
      <c r="D15" s="12">
        <f>272.7+121.2+381.78+381.78+606+363.6+1131.2+2232.1+202+202+1242.3+141.1+202+707+202+404+202+828.2+1313+333.3+61.61+2146.25+161.6+13302+232.3+929.2+828.2+728.21+505+202+1444.3+101+1747.3+378+270+3500+200+410+200</f>
        <v>38816.230000000003</v>
      </c>
      <c r="E15" s="13">
        <f t="shared" si="0"/>
        <v>0.38100000000000001</v>
      </c>
    </row>
    <row r="16" spans="1:7" ht="24" customHeight="1" x14ac:dyDescent="0.15">
      <c r="A16" s="10">
        <v>16</v>
      </c>
      <c r="B16" s="12" t="s">
        <v>74</v>
      </c>
      <c r="C16" s="10" t="s">
        <v>3</v>
      </c>
      <c r="D16" s="12">
        <f>34888.1806+576.8+309+28.84+13597.03+1072.23+1810.74</f>
        <v>52282.820599999999</v>
      </c>
      <c r="E16" s="13">
        <f t="shared" si="0"/>
        <v>0.51319999999999999</v>
      </c>
    </row>
    <row r="17" spans="1:5" ht="24" customHeight="1" x14ac:dyDescent="0.15">
      <c r="A17" s="10">
        <v>13</v>
      </c>
      <c r="B17" s="12" t="s">
        <v>75</v>
      </c>
      <c r="C17" s="10" t="s">
        <v>2</v>
      </c>
      <c r="D17" s="12">
        <f>19654.52+2143.76+1036.32+228.6+1706.88</f>
        <v>24770.079999999998</v>
      </c>
      <c r="E17" s="13">
        <f t="shared" si="0"/>
        <v>0.24310000000000001</v>
      </c>
    </row>
    <row r="18" spans="1:5" ht="24" customHeight="1" x14ac:dyDescent="0.15">
      <c r="A18" s="10">
        <v>14</v>
      </c>
      <c r="B18" s="12" t="s">
        <v>4</v>
      </c>
      <c r="C18" s="12"/>
      <c r="D18" s="12"/>
      <c r="E18" s="12"/>
    </row>
    <row r="19" spans="1:5" ht="24" customHeight="1" x14ac:dyDescent="0.15">
      <c r="A19" s="10">
        <v>15</v>
      </c>
      <c r="B19" s="12"/>
      <c r="C19" s="12"/>
      <c r="D19" s="12"/>
      <c r="E19" s="12"/>
    </row>
    <row r="20" spans="1:5" ht="24" customHeight="1" x14ac:dyDescent="0.15">
      <c r="A20" s="10">
        <v>16</v>
      </c>
      <c r="B20" s="12"/>
      <c r="C20" s="12"/>
      <c r="D20" s="12"/>
      <c r="E20" s="12"/>
    </row>
    <row r="21" spans="1:5" ht="24" customHeight="1" x14ac:dyDescent="0.15">
      <c r="A21" s="12"/>
      <c r="B21" s="12"/>
      <c r="C21" s="12"/>
      <c r="D21" s="12"/>
      <c r="E21" s="12"/>
    </row>
    <row r="22" spans="1:5" ht="24" customHeight="1" x14ac:dyDescent="0.15">
      <c r="A22" s="12"/>
      <c r="B22" s="12"/>
      <c r="C22" s="12"/>
      <c r="D22" s="12"/>
      <c r="E22" s="12"/>
    </row>
    <row r="23" spans="1:5" ht="24" customHeight="1" x14ac:dyDescent="0.15">
      <c r="A23" s="12"/>
      <c r="B23" s="12"/>
      <c r="C23" s="12"/>
      <c r="D23" s="12"/>
      <c r="E23" s="12"/>
    </row>
    <row r="24" spans="1:5" ht="24" customHeight="1" x14ac:dyDescent="0.15">
      <c r="A24" s="12"/>
      <c r="B24" s="12"/>
      <c r="C24" s="12"/>
      <c r="D24" s="12"/>
      <c r="E24" s="12"/>
    </row>
    <row r="25" spans="1:5" ht="24" customHeight="1" x14ac:dyDescent="0.15">
      <c r="A25" s="12"/>
      <c r="B25" s="12"/>
      <c r="C25" s="12"/>
      <c r="D25" s="12"/>
      <c r="E25" s="12"/>
    </row>
    <row r="26" spans="1:5" ht="24" customHeight="1" x14ac:dyDescent="0.15">
      <c r="A26" s="12"/>
      <c r="B26" s="12"/>
      <c r="C26" s="12"/>
      <c r="D26" s="12"/>
      <c r="E26" s="12"/>
    </row>
    <row r="27" spans="1:5" ht="27.75" customHeight="1" x14ac:dyDescent="0.15">
      <c r="A27" s="40" t="s">
        <v>79</v>
      </c>
      <c r="B27" s="40"/>
      <c r="C27" s="40"/>
      <c r="D27" s="40"/>
      <c r="E27" s="40"/>
    </row>
    <row r="28" spans="1:5" ht="24" customHeight="1" x14ac:dyDescent="0.25">
      <c r="A28" s="8" t="s">
        <v>55</v>
      </c>
      <c r="B28" s="8"/>
      <c r="C28" s="8"/>
      <c r="D28" s="8"/>
      <c r="E28" s="8"/>
    </row>
  </sheetData>
  <mergeCells count="4">
    <mergeCell ref="A2:E2"/>
    <mergeCell ref="A3:E3"/>
    <mergeCell ref="A27:E27"/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Footer>&amp;L&amp;10制表单位：东莞市建设工程造价管理站&amp;11
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表1工程造价指标分析表</vt:lpstr>
      <vt:lpstr>表2主要材料耗用量</vt:lpstr>
      <vt:lpstr>表1工程造价指标分析表!Print_Area</vt:lpstr>
      <vt:lpstr>表2主要材料耗用量!Print_Area</vt:lpstr>
      <vt:lpstr>表1工程造价指标分析表!Print_Titles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2019-09-02T07:14:42Z</dcterms:modified>
</cp:coreProperties>
</file>